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75" windowWidth="23670" windowHeight="702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<sst xmlns="http://schemas.openxmlformats.org/spreadsheetml/2006/main" count="7794" uniqueCount="729">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</sst>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6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S10" sqref="S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2020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724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725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71" zoomScaleNormal="71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D10" sqref="D10:W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Октябрь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564.795</v>
      </c>
      <c r="G20" s="48">
        <f t="shared" si="0"/>
        <v>135.999</v>
      </c>
      <c r="H20" s="48">
        <f t="shared" si="0"/>
        <v>101.912</v>
      </c>
      <c r="I20" s="48">
        <f t="shared" si="0"/>
        <v>0</v>
      </c>
      <c r="J20" s="48">
        <f t="shared" si="0"/>
        <v>34.087</v>
      </c>
      <c r="K20" s="48">
        <f t="shared" si="0"/>
        <v>0</v>
      </c>
      <c r="L20" s="48">
        <f t="shared" si="0"/>
        <v>428.79599999999994</v>
      </c>
      <c r="M20" s="48">
        <f t="shared" si="0"/>
        <v>351.888</v>
      </c>
      <c r="N20" s="48">
        <f t="shared" si="0"/>
        <v>0</v>
      </c>
      <c r="O20" s="48">
        <f t="shared" si="0"/>
        <v>76.908</v>
      </c>
      <c r="P20" s="48">
        <f t="shared" si="0"/>
        <v>0</v>
      </c>
      <c r="Q20" s="48">
        <f>IF(G20=0,0,T20/G20)</f>
        <v>2.2015739487790356</v>
      </c>
      <c r="R20" s="48">
        <f>IF(L20=0,0,U20/L20)</f>
        <v>2.78914439845521</v>
      </c>
      <c r="S20" s="48">
        <f>SUM(S21:S24)</f>
        <v>1495.38581694</v>
      </c>
      <c r="T20" s="48">
        <f>SUM(T21:T24)</f>
        <v>299.41185546</v>
      </c>
      <c r="U20" s="48">
        <f>SUM(U21:U24)</f>
        <v>1195.97396148</v>
      </c>
      <c r="V20" s="48">
        <f>SUM(V21:V24)</f>
        <v>0</v>
      </c>
      <c r="W20" s="131">
        <f>SUM(W21:W24)</f>
        <v>1495.38581694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519.501</v>
      </c>
      <c r="G22" s="48">
        <f>H22+I22+J22+K22</f>
        <v>116.667</v>
      </c>
      <c r="H22" s="56">
        <v>101.912</v>
      </c>
      <c r="I22" s="56"/>
      <c r="J22" s="56">
        <v>14.755</v>
      </c>
      <c r="K22" s="56"/>
      <c r="L22" s="48">
        <f>M22+N22+O22+P22</f>
        <v>402.83399999999995</v>
      </c>
      <c r="M22" s="56">
        <v>351.888</v>
      </c>
      <c r="N22" s="56"/>
      <c r="O22" s="56">
        <v>50.946</v>
      </c>
      <c r="P22" s="56"/>
      <c r="Q22" s="56">
        <v>2.56638</v>
      </c>
      <c r="R22" s="56">
        <v>2.79544</v>
      </c>
      <c r="S22" s="48">
        <f>T22+U22</f>
        <v>1425.51013242</v>
      </c>
      <c r="T22" s="56">
        <f>G22*Q22</f>
        <v>299.41185546</v>
      </c>
      <c r="U22" s="56">
        <f>L22*R22</f>
        <v>1126.09827696</v>
      </c>
      <c r="V22" s="56">
        <v>0</v>
      </c>
      <c r="W22" s="57">
        <f>S22-V22</f>
        <v>1425.51013242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45.294</v>
      </c>
      <c r="G23" s="48">
        <f>H23+I23+J23+K23</f>
        <v>19.332</v>
      </c>
      <c r="H23" s="56"/>
      <c r="I23" s="56"/>
      <c r="J23" s="56">
        <v>19.332</v>
      </c>
      <c r="K23" s="56"/>
      <c r="L23" s="48">
        <f>M23+N23+O23+P23</f>
        <v>25.962</v>
      </c>
      <c r="M23" s="56"/>
      <c r="N23" s="56"/>
      <c r="O23" s="56">
        <v>25.962</v>
      </c>
      <c r="P23" s="56"/>
      <c r="Q23" s="56"/>
      <c r="R23" s="56">
        <v>2.69146</v>
      </c>
      <c r="S23" s="48">
        <f>T23+U23</f>
        <v>69.87568452000001</v>
      </c>
      <c r="T23" s="56">
        <f>G23*Q23</f>
        <v>0</v>
      </c>
      <c r="U23" s="56">
        <f>L23*R23</f>
        <v>69.87568452000001</v>
      </c>
      <c r="V23" s="56"/>
      <c r="W23" s="57">
        <f>S23-V23</f>
        <v>69.87568452000001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2021-11-22T04:50:28Z</cp:lastPrinted>
  <dcterms:created xsi:type="dcterms:W3CDTF">2009-01-25T23:42:29Z</dcterms:created>
  <dcterms:modified xsi:type="dcterms:W3CDTF">2021-11-22T04:50:43Z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